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_2026" sheetId="1" state="visible" r:id="rId3"/>
  </sheets>
  <definedNames>
    <definedName function="false" hidden="false" localSheetId="0" name="_xlnm.Print_Area" vbProcedure="false">05_2026!$A$1:$B$125</definedName>
    <definedName function="false" hidden="false" localSheetId="0" name="_xlnm.Print_Titles" vbProcedure="false">05_2026!$1:$23</definedName>
    <definedName function="false" hidden="false" localSheetId="0" name="Print_Area" vbProcedure="false">$03_2026a1:03_2026.$b$126</definedName>
    <definedName function="false" hidden="false" localSheetId="0" name="Print_Titles" vbProcedure="false">05_2026!$1:$23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<sst xmlns="http://schemas.openxmlformats.org/spreadsheetml/2006/main" count="106" uniqueCount="106">
  <si>
    <t xml:space="preserve">\</t>
  </si>
  <si>
    <t xml:space="preserve"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</si>
  <si>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- CGE/TCE - 4ª Edição -  2024 - Item 9.1/Financeiro</t>
  </si>
  <si>
    <t xml:space="preserve">NOME DO ÓRGÃO PÚBLICO/CONTRATANTE: SECRETARIA DE ESTADO DA SAÚDE - GOIAS</t>
  </si>
  <si>
    <t xml:space="preserve">CNPJ:  02.529.964/0001-57</t>
  </si>
  <si>
    <t xml:space="preserve">NOME DA ORGANIZAÇÃO SOCIAL/CONTRATADA: FUNDAÇÃO PIO XII</t>
  </si>
  <si>
    <t xml:space="preserve">CNPJ: 49.150.352/0046-14</t>
  </si>
  <si>
    <t xml:space="preserve">NOME DA UNIDADE GERIDA: CORA – COMPLEXO ONCOLÓGICO DE REFERÊNCIA DO ESTADO DE GOIÁS</t>
  </si>
  <si>
    <t xml:space="preserve">CNPJ: 02.529.964/0038-49</t>
  </si>
  <si>
    <t xml:space="preserve">CONTRATO DE GESTÃO/ADITIVO Nº:   003/2022 SES/GO              4° TERMO ADITIVO</t>
  </si>
  <si>
    <t xml:space="preserve">VIGÊNCIA DO CONTRATO DE GESTÃO/TERMO ADITIVO:      INÍCIO 28/12/2022      E      TÉRMINO  27/12/2034</t>
  </si>
  <si>
    <t xml:space="preserve">PREVISÃO DE REPASSE MENSAL DO CONTRATO DE GESTÃO/ADITIVO - CUSTEIO :R$</t>
  </si>
  <si>
    <t xml:space="preserve">PREVISÃO DE REPASSE MENSAL DO CONTRATO DE GESTÃO/ADITIVO - INVESTIMENTO :R$</t>
  </si>
  <si>
    <t xml:space="preserve">Relatório Financeiro Mensal</t>
  </si>
  <si>
    <t xml:space="preserve">Competência: 05/2026</t>
  </si>
  <si>
    <t xml:space="preserve">Em Reais</t>
  </si>
  <si>
    <t xml:space="preserve">1. SALDO BANCÁRIO ANTERIOR  </t>
  </si>
  <si>
    <t xml:space="preserve">1.1 Caixa</t>
  </si>
  <si>
    <t xml:space="preserve">1.2 Banco Conta Movimento - CUSTEIO  e INVESTIMENTO</t>
  </si>
  <si>
    <t xml:space="preserve">1.2.1 CEF C/C 579393185-2 CUSTEIO</t>
  </si>
  <si>
    <t xml:space="preserve">1.2.2 CEF C/C 579393187-9 FUNDO DE PROV RESCISÕES TRABALHISTAS E AÇÕES JUDICIAIS 4,67% VLR</t>
  </si>
  <si>
    <t xml:space="preserve">1.3 Aplicações Financeiras - CUSTEIO e INVESTIMENTO</t>
  </si>
  <si>
    <t xml:space="preserve">1.3.1 CEF – APLIC 579393185-2 CUSTEIO</t>
  </si>
  <si>
    <t xml:space="preserve">1.3.2 CEF – APLIC 579393187-9 FUNDO DE PROV RESCISÕES TRABALHISTAS E AÇÕES JUDICIAIS 4,67% VLR</t>
  </si>
  <si>
    <t xml:space="preserve">SALDO ANTERIOR (soma= 1.1+1.2+1.3)</t>
  </si>
  <si>
    <t xml:space="preserve">2.ENTRADAS DE RECURSOS FINANCEIROS</t>
  </si>
  <si>
    <t xml:space="preserve">2.1 Repasse - CUSTEIO   </t>
  </si>
  <si>
    <t xml:space="preserve">2.1.1 CEF C/C 579393185-2 CUSTEIO</t>
  </si>
  <si>
    <t xml:space="preserve">2.1.2 CEF C/C 579393187-9 FUNDO DE PROV RESCISÕES TRABALHISTAS E AÇÕES JUDICIAIS 4,67% VLR</t>
  </si>
  <si>
    <t xml:space="preserve">2.1.3 CEF C/C 579393185-2 CUSTEIO – REEMBOLSO DE VALORES *</t>
  </si>
  <si>
    <t xml:space="preserve">2.2 Repasse - INVESTIMENTO  </t>
  </si>
  <si>
    <t xml:space="preserve">2.3 Rendimento sobre Aplicação Financeiras - CUSTEIO</t>
  </si>
  <si>
    <t xml:space="preserve">2.3.1 CEF - APLIC 579393185-2 CUSTEIO</t>
  </si>
  <si>
    <t xml:space="preserve">2.3.2 CEF - APLIC 579393187-9 FUNDO DE PROV RESCISÕES TRABALHISTAS E AÇÕES JUDICIAIS 4,67% VLR</t>
  </si>
  <si>
    <t xml:space="preserve">2.4 Rendimento sobre Aplicação Financeiras - INVESTIMENTO</t>
  </si>
  <si>
    <t xml:space="preserve">2.5 Outras entradas - Reembolsos/Contratação de empréstimo</t>
  </si>
  <si>
    <t xml:space="preserve">2.5.1 Contratação de Empréstimo</t>
  </si>
  <si>
    <t xml:space="preserve">2.5.2 Estorno de pagamento</t>
  </si>
  <si>
    <t xml:space="preserve">2.5.3 Ressarcimento</t>
  </si>
  <si>
    <t xml:space="preserve">2.5.4 Reembolso Judicial</t>
  </si>
  <si>
    <t xml:space="preserve">2.5.5 Reembolso de Valores</t>
  </si>
  <si>
    <t xml:space="preserve">2.5.6 Transferência da Matriz</t>
  </si>
  <si>
    <t xml:space="preserve">TOTAL DE ENTRADAS (soma=2.1+2.2+2.3+2.4+2.5)</t>
  </si>
  <si>
    <t xml:space="preserve">3. RESGATE APLICAÇÃO FINANCEIRA</t>
  </si>
  <si>
    <t xml:space="preserve">3.1 Resgate Aplicação -  CUSTEIO  </t>
  </si>
  <si>
    <t xml:space="preserve">3.1.1 CEF APLIC 579393185-2 CUSTEIO</t>
  </si>
  <si>
    <t xml:space="preserve">3.1.2 CEF APLIC  579393187-9 FUNDO DE PROV RESCISÕES TRABALHISTAS E AÇÕES JUDICIAIS 4,67% VLR</t>
  </si>
  <si>
    <t xml:space="preserve">3.2 Resgate Aplicação - INVESTIMENTO  </t>
  </si>
  <si>
    <t xml:space="preserve">TOTAL DOS RESGATES (soma=3.1+3.2)</t>
  </si>
  <si>
    <t xml:space="preserve">4. APLICAÇÃO FINANCEIRA</t>
  </si>
  <si>
    <t xml:space="preserve">4.1 Aplicação Financeira -  CUSTEIO</t>
  </si>
  <si>
    <t xml:space="preserve">4.1.1 CEF APLIC 579393185-2 CUSTEIO</t>
  </si>
  <si>
    <t xml:space="preserve">4.1.2 CEF 579393187-9 FUNDO DE PROV RESCISÕES TRABALHISTAS E AÇÕES JUDICIAIS 4,67% VLR</t>
  </si>
  <si>
    <t xml:space="preserve">4.2 Aplicação Financeira  - INVESTIMENTO</t>
  </si>
  <si>
    <t xml:space="preserve">TOTAL DAS APLICAÇÕES FINANCEIRAS (soma= 4.1+4.2)</t>
  </si>
  <si>
    <t xml:space="preserve">5. SAÍDAS DE RECURSOS FINANCEIROS</t>
  </si>
  <si>
    <t xml:space="preserve">5.1 PAGAMENTOS REALIZADOS - CUSTEIO</t>
  </si>
  <si>
    <t xml:space="preserve">5.1.1 Pessoal</t>
  </si>
  <si>
    <t xml:space="preserve">5.1.2 Serviços</t>
  </si>
  <si>
    <t xml:space="preserve">5.1.3 Materiais e Insumos</t>
  </si>
  <si>
    <t xml:space="preserve">5.1.4 Bloqueio Judicial</t>
  </si>
  <si>
    <t xml:space="preserve">5.1.5 Tributos: Impostos,Taxas e Contribuições</t>
  </si>
  <si>
    <t xml:space="preserve">5.1.6 Encargos Sociais</t>
  </si>
  <si>
    <t xml:space="preserve">5.1.6.1 Encargos Sobre Folha de Pagamento</t>
  </si>
  <si>
    <t xml:space="preserve">5.1.6.2 Encargos Sobre Rescisão Trabalhista</t>
  </si>
  <si>
    <t xml:space="preserve">5.1.7 Despesa Administrativa quando O.S. e unidade gerida se situarem em localidades diversas (Item 12.1.v da Minuta Padrão do Contrato de Gestão – PGE).</t>
  </si>
  <si>
    <t xml:space="preserve">5.1.8 Outros</t>
  </si>
  <si>
    <t xml:space="preserve">5.1.8.1 Reembolso Despesa</t>
  </si>
  <si>
    <t xml:space="preserve">5.1.8.2 Estorno de pagamento</t>
  </si>
  <si>
    <t xml:space="preserve">5.1.8.3 Reembolso Judicial</t>
  </si>
  <si>
    <t xml:space="preserve">5.1.8.4 Tarifa Bancária</t>
  </si>
  <si>
    <t xml:space="preserve">5.1.8.5 Transferência para Matriz</t>
  </si>
  <si>
    <t xml:space="preserve">TOTAL DE PAGAMENTOS - CUSTEIO (soma=5.1.1+5.1.2+5.1.3+5.1.4+5.1.5+5.1.6+5.1.7+5.1.8)</t>
  </si>
  <si>
    <t xml:space="preserve">5.2 PAGAMENTOS REALIZADOS - INVESTIMENTOS</t>
  </si>
  <si>
    <t xml:space="preserve">5.2.1 Aquisições de Bens (equipamentos, mobiliários,etc)</t>
  </si>
  <si>
    <t xml:space="preserve">5.2.2 Aquisições de Bens Imobilizados</t>
  </si>
  <si>
    <t xml:space="preserve">5.2.3 Aquisições Direito de Uso de Software</t>
  </si>
  <si>
    <t xml:space="preserve">5.2.4 Outros</t>
  </si>
  <si>
    <t xml:space="preserve">TOTAL DE PAGAMENTOS – INVESTIMENTO (5.2 = 5.2.1 + 5.2.2 + 5.2.3 + 5.2.4)</t>
  </si>
  <si>
    <t xml:space="preserve">TOTAL GERAL DOS PAGAMENTOS (soma= 5.1+5.2)</t>
  </si>
  <si>
    <t xml:space="preserve">6.VALORES DEVOLVIDOS À CONTRATANTE</t>
  </si>
  <si>
    <t xml:space="preserve">6.1 Valores Devolvidos à Contratante - CUSTEIO</t>
  </si>
  <si>
    <t xml:space="preserve">6.2 Valores Devolvidos à Contratante -INVESTIMENTO</t>
  </si>
  <si>
    <t xml:space="preserve">TOTAL VALORES DEVOLVIDOS (soma=6.1+6.2)</t>
  </si>
  <si>
    <t xml:space="preserve">7.SALDO BANCÁRIO FINAL EM 29/05/2026</t>
  </si>
  <si>
    <t xml:space="preserve">7.1 Caixa</t>
  </si>
  <si>
    <t xml:space="preserve">7.2. Banco Conta Movimento - CUSTEIO E INVESTIMENTO</t>
  </si>
  <si>
    <t xml:space="preserve">7.2.1 CEF 579393185-2 CUSTEIO</t>
  </si>
  <si>
    <t xml:space="preserve">7.2.2 CEF 579393187-9 FUNDO DE PROV RESCISÕES TRABALHISTAS E AÇÕES JUDICIAIS 4,67% VLR</t>
  </si>
  <si>
    <t xml:space="preserve">7.3 Aplicações Financeiras - CUSTEIO E INVESTIMENTO</t>
  </si>
  <si>
    <t xml:space="preserve">7.3.1 CEF APLIC 579393185-2 CUSTEIO (VIDE NOTA)</t>
  </si>
  <si>
    <t xml:space="preserve">7.3.2 CEF APLIC 579393187-9 FUNDO DE PROV RESCISÕES TRABALHISTAS E AÇÕES JUDICIAIS 4,67% VLR</t>
  </si>
  <si>
    <t xml:space="preserve">SALDO BANCÁRIO FINAL: 7= (1+2) – (4+5+6)</t>
  </si>
  <si>
    <t xml:space="preserve">Fonte: Extratos bancários Balancete Contábil.</t>
  </si>
  <si>
    <t xml:space="preserve">8.INFORMAÇÕES COMPLEMENTARES - GLOSAS</t>
  </si>
  <si>
    <t xml:space="preserve">8.1 Glosa – servidores cedidos *</t>
  </si>
  <si>
    <t xml:space="preserve">8.2 Glosa - não cumprimento das metas *</t>
  </si>
  <si>
    <t xml:space="preserve">8.3 Glosa - Fatura Equatorial *</t>
  </si>
  <si>
    <t xml:space="preserve">8.4 Glosa – Fatura Saneago *</t>
  </si>
  <si>
    <t xml:space="preserve">TOTAL DAS GLOSAS</t>
  </si>
  <si>
    <t xml:space="preserve">*Obs.: Valores de glosas não informados devido ao não recebimento das informações por parte da SES.</t>
  </si>
  <si>
    <t xml:space="preserve">9. Nota Explicativa:                                                                                                                                                            Item 5.1.2 A fatura da Saneago foi paga com recursos do repasse de custeio, enquanto não há alteração de titularidade da unidade consumidora.                                                                                                                     Item 5.1.2 A fatura da Equatorial foi paga com recursos do repasse de custeio, enquanto não há alteração de titularidade da unidade consumidora.                                                                                                                                                                                                         </t>
  </si>
  <si>
    <t xml:space="preserve">Alessandro de Assis Gomes</t>
  </si>
  <si>
    <t xml:space="preserve">Goiânia, 02 de Junho de 2026.</t>
  </si>
  <si>
    <t xml:space="preserve">Matrícula 19.087</t>
  </si>
  <si>
    <t xml:space="preserve">Supervisor Financeiro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</si>
</sst>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Calibri"/>
      <family val="0"/>
    </font>
    <font>
      <sz val="11"/>
      <name val="Calibri"/>
      <family val="0"/>
    </font>
    <font>
      <b val="true"/>
      <sz val="20"/>
      <name val="Calibri"/>
      <family val="0"/>
    </font>
    <font>
      <b val="true"/>
      <sz val="11"/>
      <name val="Calibri"/>
      <family val="0"/>
    </font>
    <font>
      <sz val="11"/>
      <name val="Arial"/>
      <family val="0"/>
    </font>
    <font>
      <b val="true"/>
      <sz val="11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A6A6A6"/>
      </patternFill>
    </fill>
    <fill>
      <patternFill patternType="solid">
        <fgColor rgb="FFD9D9D9"/>
        <bgColor rgb="FFBFBFB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3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5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1216440</xdr:colOff>
      <xdr:row>0</xdr:row>
      <xdr:rowOff>173880</xdr:rowOff>
    </xdr:from>
    <xdr:to>
      <xdr:col>1</xdr:col>
      <xdr:colOff>630720</xdr:colOff>
      <xdr:row>0</xdr:row>
      <xdr:rowOff>1077480</xdr:rowOff>
    </xdr:to>
    <xdr:pic>
      <xdr:nvPicPr>
        <xdr:cNvPr id="1" name="Imagem 3"/>
        <xdr:cNvPicPr/>
      </xdr:nvPicPr>
      <xdr:blipFill>
        <a:blip r:embed="rId1"/>
        <a:stretch/>
      </xdr:blipFill>
      <xdr:spPr>
        <a:xfrm>
          <a:off x="1216440" y="173880"/>
          <a:ext cx="5592240" cy="903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6"/>
  <sheetViews>
    <sheetView showFormulas="false" showGridLines="true" showRowColHeaders="true" showZeros="true" rightToLeft="false" tabSelected="true" showOutlineSymbols="true" defaultGridColor="true" view="normal" topLeftCell="A43" colorId="64" zoomScale="90" zoomScaleNormal="90" zoomScalePageLayoutView="100" workbookViewId="0">
      <selection pane="topLeft" activeCell="A1" activeCellId="0" sqref="A1"/>
    </sheetView>
  </sheetViews>
  <sheetFormatPr defaultColWidth="28.921875" defaultRowHeight="12.8" customHeight="false" zeroHeight="false" outlineLevelRow="0" outlineLevelCol="0"/>
  <cols>
    <col collapsed="false" customWidth="true" hidden="false" outlineLevel="0" max="1" min="1" style="0" width="87.65"/>
    <col collapsed="false" customWidth="true" hidden="false" outlineLevel="0" max="2" min="2" style="0" width="26.66"/>
    <col collapsed="false" customWidth="true" hidden="false" outlineLevel="0" max="3" min="3" style="0" width="14.19"/>
    <col collapsed="false" customWidth="true" hidden="false" outlineLevel="0" max="4" min="4" style="0" width="9.33"/>
    <col collapsed="false" customWidth="true" hidden="false" outlineLevel="0" max="16384" min="16384" style="0" width="8.92"/>
  </cols>
  <sheetData>
    <row r="1" customFormat="false" ht="98.25" hidden="false" customHeight="true" outlineLevel="0" collapsed="false">
      <c r="A1" s="1" t="s">
        <v>0</v>
      </c>
      <c r="B1" s="1"/>
      <c r="C1" s="2"/>
      <c r="D1" s="3"/>
      <c r="E1" s="4"/>
      <c r="F1" s="2"/>
    </row>
    <row r="2" customFormat="false" ht="12.75" hidden="false" customHeight="true" outlineLevel="0" collapsed="false">
      <c r="A2" s="5" t="s">
        <v>1</v>
      </c>
      <c r="B2" s="5"/>
      <c r="C2" s="3"/>
      <c r="D2" s="4"/>
      <c r="E2" s="2"/>
    </row>
    <row r="3" customFormat="false" ht="12.75" hidden="false" customHeight="true" outlineLevel="0" collapsed="false">
      <c r="A3" s="5"/>
      <c r="B3" s="5"/>
      <c r="C3" s="3"/>
      <c r="D3" s="4"/>
      <c r="E3" s="2"/>
    </row>
    <row r="4" customFormat="false" ht="12.75" hidden="false" customHeight="true" outlineLevel="0" collapsed="false">
      <c r="A4" s="5"/>
      <c r="B4" s="5"/>
      <c r="C4" s="3"/>
      <c r="D4" s="4"/>
      <c r="E4" s="2"/>
    </row>
    <row r="5" customFormat="false" ht="12.75" hidden="false" customHeight="true" outlineLevel="0" collapsed="false">
      <c r="A5" s="5"/>
      <c r="B5" s="5"/>
      <c r="C5" s="3"/>
      <c r="D5" s="4"/>
      <c r="E5" s="2"/>
    </row>
    <row r="6" customFormat="false" ht="12.75" hidden="false" customHeight="true" outlineLevel="0" collapsed="false">
      <c r="A6" s="5"/>
      <c r="B6" s="5"/>
      <c r="C6" s="3"/>
      <c r="D6" s="4"/>
      <c r="E6" s="2"/>
    </row>
    <row r="7" customFormat="false" ht="12.75" hidden="false" customHeight="true" outlineLevel="0" collapsed="false">
      <c r="A7" s="5"/>
      <c r="B7" s="5"/>
      <c r="C7" s="4"/>
      <c r="D7" s="2"/>
      <c r="E7" s="2"/>
    </row>
    <row r="8" customFormat="false" ht="23.15" hidden="false" customHeight="true" outlineLevel="0" collapsed="false">
      <c r="A8" s="6" t="s">
        <v>2</v>
      </c>
      <c r="B8" s="6"/>
      <c r="C8" s="2"/>
      <c r="D8" s="2"/>
    </row>
    <row r="9" customFormat="false" ht="23.15" hidden="false" customHeight="true" outlineLevel="0" collapsed="false">
      <c r="A9" s="6"/>
      <c r="B9" s="6"/>
      <c r="C9" s="4"/>
      <c r="D9" s="2"/>
      <c r="E9" s="2"/>
    </row>
    <row r="10" customFormat="false" ht="12.75" hidden="false" customHeight="true" outlineLevel="0" collapsed="false">
      <c r="A10" s="7" t="s">
        <v>3</v>
      </c>
      <c r="B10" s="7"/>
      <c r="C10" s="3"/>
      <c r="D10" s="4"/>
      <c r="E10" s="2"/>
    </row>
    <row r="11" customFormat="false" ht="12.75" hidden="false" customHeight="true" outlineLevel="0" collapsed="false">
      <c r="A11" s="8" t="s">
        <v>4</v>
      </c>
      <c r="B11" s="9"/>
      <c r="C11" s="3"/>
      <c r="D11" s="4"/>
      <c r="E11" s="2"/>
    </row>
    <row r="12" customFormat="false" ht="12.75" hidden="false" customHeight="true" outlineLevel="0" collapsed="false">
      <c r="A12" s="7" t="s">
        <v>5</v>
      </c>
      <c r="B12" s="7"/>
      <c r="C12" s="2"/>
      <c r="D12" s="2"/>
    </row>
    <row r="13" customFormat="false" ht="12.75" hidden="false" customHeight="true" outlineLevel="0" collapsed="false">
      <c r="A13" s="8" t="s">
        <v>6</v>
      </c>
      <c r="B13" s="9"/>
      <c r="C13" s="3"/>
      <c r="D13" s="4"/>
      <c r="E13" s="2"/>
    </row>
    <row r="14" customFormat="false" ht="12.75" hidden="false" customHeight="true" outlineLevel="0" collapsed="false">
      <c r="A14" s="7" t="s">
        <v>7</v>
      </c>
      <c r="B14" s="7"/>
      <c r="C14" s="3"/>
      <c r="D14" s="4"/>
      <c r="E14" s="2"/>
    </row>
    <row r="15" customFormat="false" ht="12.75" hidden="false" customHeight="true" outlineLevel="0" collapsed="false">
      <c r="A15" s="8" t="s">
        <v>8</v>
      </c>
      <c r="B15" s="9"/>
      <c r="C15" s="3"/>
      <c r="D15" s="4"/>
      <c r="E15" s="2"/>
    </row>
    <row r="16" customFormat="false" ht="13.8" hidden="false" customHeight="true" outlineLevel="0" collapsed="false">
      <c r="A16" s="10" t="s">
        <v>9</v>
      </c>
      <c r="B16" s="11"/>
      <c r="C16" s="3"/>
      <c r="D16" s="4"/>
      <c r="E16" s="2"/>
    </row>
    <row r="17" customFormat="false" ht="13.8" hidden="false" customHeight="true" outlineLevel="0" collapsed="false">
      <c r="A17" s="8" t="s">
        <v>10</v>
      </c>
      <c r="B17" s="11"/>
      <c r="C17" s="3"/>
      <c r="D17" s="2"/>
      <c r="E17" s="4"/>
      <c r="F17" s="2"/>
    </row>
    <row r="18" customFormat="false" ht="13.8" hidden="false" customHeight="true" outlineLevel="0" collapsed="false">
      <c r="A18" s="12" t="s">
        <v>11</v>
      </c>
      <c r="B18" s="11" t="n">
        <v>5231353.46</v>
      </c>
      <c r="C18" s="13"/>
      <c r="D18" s="14"/>
      <c r="E18" s="2"/>
    </row>
    <row r="19" customFormat="false" ht="13.8" hidden="false" customHeight="true" outlineLevel="0" collapsed="false">
      <c r="A19" s="12" t="s">
        <v>12</v>
      </c>
      <c r="B19" s="11" t="n">
        <v>0</v>
      </c>
      <c r="C19" s="13"/>
      <c r="D19" s="14"/>
      <c r="E19" s="2"/>
    </row>
    <row r="20" customFormat="false" ht="13.8" hidden="false" customHeight="true" outlineLevel="0" collapsed="false">
      <c r="A20" s="12"/>
      <c r="B20" s="15"/>
      <c r="C20" s="13"/>
      <c r="D20" s="14"/>
      <c r="E20" s="2"/>
    </row>
    <row r="21" customFormat="false" ht="24.45" hidden="false" customHeight="true" outlineLevel="0" collapsed="false">
      <c r="A21" s="16" t="s">
        <v>13</v>
      </c>
      <c r="B21" s="16"/>
      <c r="C21" s="2"/>
      <c r="D21" s="3"/>
      <c r="E21" s="4"/>
      <c r="F21" s="2"/>
    </row>
    <row r="22" customFormat="false" ht="14.25" hidden="false" customHeight="true" outlineLevel="0" collapsed="false">
      <c r="A22" s="17" t="s">
        <v>14</v>
      </c>
      <c r="B22" s="18" t="s">
        <v>15</v>
      </c>
      <c r="C22" s="4"/>
      <c r="D22" s="3"/>
      <c r="E22" s="4"/>
      <c r="F22" s="2"/>
    </row>
    <row r="23" customFormat="false" ht="14.25" hidden="false" customHeight="true" outlineLevel="0" collapsed="false">
      <c r="A23" s="17"/>
      <c r="B23" s="17"/>
      <c r="C23" s="19"/>
      <c r="D23" s="3"/>
      <c r="E23" s="4"/>
      <c r="F23" s="2"/>
    </row>
    <row r="24" customFormat="false" ht="13.8" hidden="false" customHeight="true" outlineLevel="0" collapsed="false">
      <c r="A24" s="20" t="s">
        <v>16</v>
      </c>
      <c r="B24" s="21"/>
      <c r="C24" s="22"/>
      <c r="D24" s="3"/>
      <c r="E24" s="4"/>
      <c r="F24" s="2"/>
    </row>
    <row r="25" customFormat="false" ht="13.8" hidden="false" customHeight="true" outlineLevel="0" collapsed="false">
      <c r="A25" s="23" t="s">
        <v>17</v>
      </c>
      <c r="B25" s="24" t="n">
        <v>0</v>
      </c>
      <c r="C25" s="14"/>
      <c r="D25" s="3"/>
      <c r="E25" s="4"/>
      <c r="F25" s="2"/>
    </row>
    <row r="26" customFormat="false" ht="13.8" hidden="false" customHeight="true" outlineLevel="0" collapsed="false">
      <c r="A26" s="23" t="s">
        <v>18</v>
      </c>
      <c r="B26" s="24" t="n">
        <f aca="false">SUM(B27:B28)</f>
        <v>0</v>
      </c>
      <c r="C26" s="14"/>
      <c r="D26" s="3"/>
      <c r="E26" s="4"/>
      <c r="F26" s="2"/>
    </row>
    <row r="27" customFormat="false" ht="13.8" hidden="false" customHeight="true" outlineLevel="0" collapsed="false">
      <c r="A27" s="25" t="s">
        <v>19</v>
      </c>
      <c r="B27" s="26" t="n">
        <v>0</v>
      </c>
      <c r="C27" s="14"/>
      <c r="D27" s="3"/>
      <c r="E27" s="4"/>
      <c r="F27" s="2"/>
    </row>
    <row r="28" customFormat="false" ht="13.8" hidden="false" customHeight="true" outlineLevel="0" collapsed="false">
      <c r="A28" s="25" t="s">
        <v>20</v>
      </c>
      <c r="B28" s="26" t="n">
        <v>0</v>
      </c>
      <c r="C28" s="14"/>
      <c r="D28" s="3"/>
      <c r="E28" s="4"/>
      <c r="F28" s="2"/>
    </row>
    <row r="29" customFormat="false" ht="13.8" hidden="false" customHeight="true" outlineLevel="0" collapsed="false">
      <c r="A29" s="23" t="s">
        <v>21</v>
      </c>
      <c r="B29" s="24" t="n">
        <f aca="false">SUM(B30:B31)</f>
        <v>1418654.85</v>
      </c>
      <c r="C29" s="14"/>
      <c r="D29" s="3"/>
      <c r="E29" s="4"/>
      <c r="F29" s="2"/>
    </row>
    <row r="30" customFormat="false" ht="13.8" hidden="false" customHeight="true" outlineLevel="0" collapsed="false">
      <c r="A30" s="25" t="s">
        <v>22</v>
      </c>
      <c r="B30" s="26" t="n">
        <v>135160.09</v>
      </c>
      <c r="C30" s="14"/>
      <c r="D30" s="3"/>
      <c r="E30" s="4"/>
      <c r="F30" s="2"/>
    </row>
    <row r="31" customFormat="false" ht="13.8" hidden="false" customHeight="true" outlineLevel="0" collapsed="false">
      <c r="A31" s="25" t="s">
        <v>23</v>
      </c>
      <c r="B31" s="26" t="n">
        <v>1283494.76</v>
      </c>
      <c r="C31" s="14"/>
      <c r="D31" s="3"/>
      <c r="E31" s="4"/>
      <c r="F31" s="2"/>
    </row>
    <row r="32" customFormat="false" ht="13.8" hidden="false" customHeight="true" outlineLevel="0" collapsed="false">
      <c r="A32" s="17" t="s">
        <v>24</v>
      </c>
      <c r="B32" s="24" t="n">
        <f aca="false">SUM(B25+B26+B29)</f>
        <v>1418654.85</v>
      </c>
      <c r="C32" s="14"/>
      <c r="D32" s="3"/>
      <c r="E32" s="4"/>
      <c r="F32" s="2"/>
    </row>
    <row r="33" customFormat="false" ht="13.8" hidden="false" customHeight="true" outlineLevel="0" collapsed="false">
      <c r="A33" s="27"/>
      <c r="B33" s="28"/>
      <c r="C33" s="14"/>
      <c r="D33" s="3"/>
      <c r="E33" s="4"/>
      <c r="F33" s="2"/>
    </row>
    <row r="34" customFormat="false" ht="13.8" hidden="false" customHeight="true" outlineLevel="0" collapsed="false">
      <c r="A34" s="20" t="s">
        <v>25</v>
      </c>
      <c r="B34" s="29"/>
      <c r="C34" s="19"/>
      <c r="D34" s="3"/>
      <c r="E34" s="4"/>
      <c r="F34" s="2"/>
    </row>
    <row r="35" customFormat="false" ht="13.8" hidden="false" customHeight="true" outlineLevel="0" collapsed="false">
      <c r="A35" s="30" t="s">
        <v>26</v>
      </c>
      <c r="B35" s="24" t="n">
        <f aca="false">SUM(B36:B38)</f>
        <v>5354742.25</v>
      </c>
      <c r="C35" s="4"/>
      <c r="D35" s="3"/>
      <c r="E35" s="4"/>
      <c r="F35" s="2"/>
    </row>
    <row r="36" customFormat="false" ht="13.8" hidden="false" customHeight="true" outlineLevel="0" collapsed="false">
      <c r="A36" s="31" t="s">
        <v>27</v>
      </c>
      <c r="B36" s="28" t="n">
        <f aca="false">1960795.08+1094823.92+1624718.84+368951.27</f>
        <v>5049289.11</v>
      </c>
      <c r="C36" s="2"/>
      <c r="D36" s="3"/>
      <c r="E36" s="4"/>
      <c r="F36" s="2"/>
    </row>
    <row r="37" customFormat="false" ht="24.85" hidden="false" customHeight="true" outlineLevel="0" collapsed="false">
      <c r="A37" s="31" t="s">
        <v>28</v>
      </c>
      <c r="B37" s="26" t="n">
        <v>244304.2</v>
      </c>
      <c r="C37" s="4"/>
      <c r="D37" s="3"/>
      <c r="E37" s="4"/>
      <c r="F37" s="2"/>
    </row>
    <row r="38" customFormat="false" ht="12.75" hidden="false" customHeight="true" outlineLevel="0" collapsed="false">
      <c r="A38" s="31" t="s">
        <v>29</v>
      </c>
      <c r="B38" s="26" t="n">
        <f aca="false">B56</f>
        <v>61148.94</v>
      </c>
      <c r="C38" s="4"/>
      <c r="D38" s="3"/>
      <c r="E38" s="4"/>
      <c r="F38" s="2"/>
    </row>
    <row r="39" customFormat="false" ht="13.8" hidden="false" customHeight="true" outlineLevel="0" collapsed="false">
      <c r="A39" s="30" t="s">
        <v>30</v>
      </c>
      <c r="B39" s="24" t="n">
        <v>0</v>
      </c>
      <c r="C39" s="4"/>
      <c r="D39" s="3"/>
      <c r="E39" s="4"/>
      <c r="F39" s="2"/>
    </row>
    <row r="40" customFormat="false" ht="13.8" hidden="false" customHeight="true" outlineLevel="0" collapsed="false">
      <c r="A40" s="32" t="s">
        <v>31</v>
      </c>
      <c r="B40" s="24" t="n">
        <f aca="false">SUM(B41:B42)</f>
        <v>32345.95</v>
      </c>
      <c r="C40" s="4"/>
      <c r="D40" s="33"/>
      <c r="E40" s="4"/>
      <c r="F40" s="2"/>
    </row>
    <row r="41" customFormat="false" ht="13.8" hidden="false" customHeight="true" outlineLevel="0" collapsed="false">
      <c r="A41" s="12" t="s">
        <v>32</v>
      </c>
      <c r="B41" s="28" t="n">
        <v>17774.7700000001</v>
      </c>
      <c r="C41" s="4"/>
      <c r="D41" s="3"/>
      <c r="E41" s="4"/>
      <c r="F41" s="2"/>
    </row>
    <row r="42" customFormat="false" ht="26.5" hidden="false" customHeight="true" outlineLevel="0" collapsed="false">
      <c r="A42" s="34" t="s">
        <v>33</v>
      </c>
      <c r="B42" s="28" t="n">
        <f aca="false">13859.6599999999+711.52</f>
        <v>14571.1799999999</v>
      </c>
      <c r="C42" s="4"/>
      <c r="D42" s="3"/>
      <c r="E42" s="4"/>
      <c r="F42" s="2"/>
    </row>
    <row r="43" customFormat="false" ht="13.8" hidden="false" customHeight="true" outlineLevel="0" collapsed="false">
      <c r="A43" s="32" t="s">
        <v>34</v>
      </c>
      <c r="B43" s="24" t="n">
        <v>0</v>
      </c>
      <c r="C43" s="4"/>
      <c r="D43" s="3"/>
      <c r="E43" s="4"/>
      <c r="F43" s="2"/>
    </row>
    <row r="44" customFormat="false" ht="13.8" hidden="false" customHeight="true" outlineLevel="0" collapsed="false">
      <c r="A44" s="32" t="s">
        <v>35</v>
      </c>
      <c r="B44" s="24" t="n">
        <f aca="false">SUM(B45:B50)</f>
        <v>3864.61</v>
      </c>
      <c r="C44" s="4"/>
      <c r="D44" s="3"/>
      <c r="E44" s="4"/>
      <c r="F44" s="2"/>
    </row>
    <row r="45" customFormat="false" ht="12.75" hidden="false" customHeight="true" outlineLevel="0" collapsed="false">
      <c r="A45" s="8" t="s">
        <v>36</v>
      </c>
      <c r="B45" s="26" t="n">
        <v>0</v>
      </c>
      <c r="C45" s="4"/>
      <c r="D45" s="3"/>
      <c r="E45" s="4"/>
      <c r="F45" s="2"/>
    </row>
    <row r="46" customFormat="false" ht="12.75" hidden="false" customHeight="true" outlineLevel="0" collapsed="false">
      <c r="A46" s="8" t="s">
        <v>37</v>
      </c>
      <c r="B46" s="26" t="n">
        <f aca="false">30+3198.39+620</f>
        <v>3848.39</v>
      </c>
      <c r="C46" s="2"/>
      <c r="D46" s="3"/>
      <c r="E46" s="4"/>
      <c r="F46" s="2"/>
    </row>
    <row r="47" customFormat="false" ht="12.75" hidden="false" customHeight="true" outlineLevel="0" collapsed="false">
      <c r="A47" s="8" t="s">
        <v>38</v>
      </c>
      <c r="B47" s="26" t="n">
        <v>16.22</v>
      </c>
      <c r="C47" s="4"/>
      <c r="D47" s="3"/>
      <c r="E47" s="4"/>
      <c r="F47" s="2"/>
    </row>
    <row r="48" customFormat="false" ht="12.75" hidden="false" customHeight="true" outlineLevel="0" collapsed="false">
      <c r="A48" s="8" t="s">
        <v>39</v>
      </c>
      <c r="B48" s="26" t="n">
        <v>0</v>
      </c>
      <c r="C48" s="4"/>
      <c r="D48" s="3"/>
      <c r="E48" s="4"/>
      <c r="F48" s="2"/>
    </row>
    <row r="49" customFormat="false" ht="13.8" hidden="false" customHeight="true" outlineLevel="0" collapsed="false">
      <c r="A49" s="8" t="s">
        <v>40</v>
      </c>
      <c r="B49" s="26" t="n">
        <v>0</v>
      </c>
      <c r="C49" s="14"/>
      <c r="D49" s="3"/>
      <c r="E49" s="4"/>
      <c r="F49" s="2"/>
    </row>
    <row r="50" customFormat="false" ht="13.8" hidden="false" customHeight="true" outlineLevel="0" collapsed="false">
      <c r="A50" s="8" t="s">
        <v>41</v>
      </c>
      <c r="B50" s="26" t="n">
        <v>0</v>
      </c>
      <c r="C50" s="14"/>
      <c r="D50" s="3"/>
      <c r="E50" s="4"/>
      <c r="F50" s="2"/>
    </row>
    <row r="51" customFormat="false" ht="13.8" hidden="false" customHeight="true" outlineLevel="0" collapsed="false">
      <c r="A51" s="32" t="s">
        <v>42</v>
      </c>
      <c r="B51" s="24" t="n">
        <f aca="false">SUM(B35+B39+B40+B43+B44)</f>
        <v>5390952.81</v>
      </c>
      <c r="C51" s="14"/>
      <c r="D51" s="3"/>
      <c r="E51" s="4"/>
      <c r="F51" s="2"/>
    </row>
    <row r="52" customFormat="false" ht="13.8" hidden="false" customHeight="true" outlineLevel="0" collapsed="false">
      <c r="A52" s="32"/>
      <c r="B52" s="28"/>
      <c r="C52" s="14"/>
      <c r="D52" s="3"/>
      <c r="E52" s="4"/>
      <c r="F52" s="2"/>
    </row>
    <row r="53" customFormat="false" ht="13.8" hidden="false" customHeight="true" outlineLevel="0" collapsed="false">
      <c r="A53" s="35" t="s">
        <v>43</v>
      </c>
      <c r="B53" s="36"/>
      <c r="C53" s="14"/>
      <c r="D53" s="3"/>
      <c r="E53" s="4"/>
      <c r="F53" s="2"/>
    </row>
    <row r="54" customFormat="false" ht="13.8" hidden="false" customHeight="true" outlineLevel="0" collapsed="false">
      <c r="A54" s="30" t="s">
        <v>44</v>
      </c>
      <c r="B54" s="24" t="n">
        <f aca="false">B55+B56</f>
        <v>4903867.35</v>
      </c>
      <c r="C54" s="14"/>
      <c r="D54" s="3"/>
      <c r="E54" s="4"/>
      <c r="F54" s="2"/>
    </row>
    <row r="55" customFormat="false" ht="13.8" hidden="false" customHeight="true" outlineLevel="0" collapsed="false">
      <c r="A55" s="31" t="s">
        <v>45</v>
      </c>
      <c r="B55" s="28" t="n">
        <f aca="false">656807.22+166412.8+1122010.35+19711.43+514278.53+1017377.62+564835.74+16107.96+518227.48+134576.24+55730.47+56642.57</f>
        <v>4842718.41</v>
      </c>
      <c r="C55" s="14"/>
      <c r="D55" s="3"/>
      <c r="E55" s="4"/>
      <c r="F55" s="2"/>
    </row>
    <row r="56" customFormat="false" ht="23.8" hidden="false" customHeight="true" outlineLevel="0" collapsed="false">
      <c r="A56" s="31" t="s">
        <v>46</v>
      </c>
      <c r="B56" s="26" t="n">
        <v>61148.94</v>
      </c>
      <c r="C56" s="14"/>
      <c r="D56" s="3"/>
      <c r="E56" s="4"/>
      <c r="F56" s="2"/>
    </row>
    <row r="57" customFormat="false" ht="13.8" hidden="false" customHeight="true" outlineLevel="0" collapsed="false">
      <c r="A57" s="30" t="s">
        <v>47</v>
      </c>
      <c r="B57" s="24" t="n">
        <v>0</v>
      </c>
      <c r="C57" s="14"/>
      <c r="D57" s="3"/>
      <c r="E57" s="4"/>
      <c r="F57" s="2"/>
    </row>
    <row r="58" customFormat="false" ht="13.8" hidden="false" customHeight="true" outlineLevel="0" collapsed="false">
      <c r="A58" s="32" t="s">
        <v>48</v>
      </c>
      <c r="B58" s="24" t="n">
        <f aca="false">B54+B57</f>
        <v>4903867.35</v>
      </c>
      <c r="C58" s="13"/>
      <c r="D58" s="4"/>
      <c r="E58" s="2"/>
      <c r="F58" s="4"/>
    </row>
    <row r="59" customFormat="false" ht="13.8" hidden="false" customHeight="true" outlineLevel="0" collapsed="false">
      <c r="A59" s="32"/>
      <c r="B59" s="11"/>
      <c r="C59" s="13"/>
      <c r="D59" s="3"/>
      <c r="E59" s="4"/>
      <c r="F59" s="2"/>
    </row>
    <row r="60" customFormat="false" ht="13.8" hidden="false" customHeight="true" outlineLevel="0" collapsed="false">
      <c r="A60" s="37" t="s">
        <v>49</v>
      </c>
      <c r="B60" s="38"/>
      <c r="C60" s="13"/>
      <c r="D60" s="3"/>
      <c r="E60" s="4"/>
      <c r="F60" s="2"/>
    </row>
    <row r="61" customFormat="false" ht="13.8" hidden="false" customHeight="true" outlineLevel="0" collapsed="false">
      <c r="A61" s="30" t="s">
        <v>50</v>
      </c>
      <c r="B61" s="24" t="n">
        <f aca="false">SUM(B62:B63)</f>
        <v>5233211.4</v>
      </c>
      <c r="C61" s="13"/>
      <c r="D61" s="3"/>
      <c r="E61" s="4"/>
      <c r="F61" s="2"/>
    </row>
    <row r="62" customFormat="false" ht="13.8" hidden="false" customHeight="true" outlineLevel="0" collapsed="false">
      <c r="A62" s="12" t="s">
        <v>51</v>
      </c>
      <c r="B62" s="28" t="n">
        <f aca="false">4581512.44+351742.27+55652.49</f>
        <v>4988907.2</v>
      </c>
      <c r="C62" s="14"/>
      <c r="D62" s="3"/>
      <c r="E62" s="4"/>
      <c r="F62" s="2"/>
    </row>
    <row r="63" customFormat="false" ht="26.5" hidden="false" customHeight="true" outlineLevel="0" collapsed="false">
      <c r="A63" s="34" t="s">
        <v>52</v>
      </c>
      <c r="B63" s="28" t="n">
        <f aca="false">B37</f>
        <v>244304.2</v>
      </c>
      <c r="C63" s="13"/>
      <c r="D63" s="3"/>
      <c r="E63" s="4"/>
      <c r="F63" s="2"/>
    </row>
    <row r="64" customFormat="false" ht="13.8" hidden="false" customHeight="true" outlineLevel="0" collapsed="false">
      <c r="A64" s="32" t="s">
        <v>53</v>
      </c>
      <c r="B64" s="24" t="n">
        <v>0</v>
      </c>
      <c r="C64" s="13"/>
      <c r="D64" s="3"/>
      <c r="E64" s="4"/>
      <c r="F64" s="2"/>
    </row>
    <row r="65" customFormat="false" ht="13.8" hidden="false" customHeight="true" outlineLevel="0" collapsed="false">
      <c r="A65" s="37" t="s">
        <v>54</v>
      </c>
      <c r="B65" s="21" t="n">
        <f aca="false">B61+B64</f>
        <v>5233211.4</v>
      </c>
      <c r="C65" s="13"/>
      <c r="D65" s="4"/>
      <c r="E65" s="2"/>
      <c r="F65" s="4"/>
    </row>
    <row r="66" customFormat="false" ht="13.8" hidden="false" customHeight="true" outlineLevel="0" collapsed="false">
      <c r="A66" s="32"/>
      <c r="B66" s="11"/>
      <c r="C66" s="13"/>
      <c r="D66" s="3"/>
      <c r="E66" s="4"/>
      <c r="F66" s="2"/>
    </row>
    <row r="67" customFormat="false" ht="13.8" hidden="false" customHeight="true" outlineLevel="0" collapsed="false">
      <c r="A67" s="37" t="s">
        <v>55</v>
      </c>
      <c r="B67" s="39"/>
      <c r="C67" s="19"/>
      <c r="D67" s="3"/>
      <c r="E67" s="4"/>
      <c r="F67" s="2"/>
    </row>
    <row r="68" customFormat="false" ht="13.8" hidden="false" customHeight="true" outlineLevel="0" collapsed="false">
      <c r="A68" s="37" t="s">
        <v>56</v>
      </c>
      <c r="B68" s="40"/>
      <c r="C68" s="3"/>
      <c r="D68" s="2"/>
      <c r="E68" s="4"/>
      <c r="F68" s="2"/>
    </row>
    <row r="69" customFormat="false" ht="13.8" hidden="false" customHeight="true" outlineLevel="0" collapsed="false">
      <c r="A69" s="30" t="s">
        <v>57</v>
      </c>
      <c r="B69" s="24" t="n">
        <f aca="false">6041.91+9481.53+540.27+540.27+530.22+1068897.98+19711.43+11120.7+30+503.4+450+297.15+5719.58+4150.86+4341.24+104.13+131.46+15390.79+1171.44+4869.9+30+323.4+5091.73+56642.57</f>
        <v>1216111.96</v>
      </c>
      <c r="C69" s="4"/>
      <c r="D69" s="2"/>
      <c r="E69" s="2"/>
    </row>
    <row r="70" customFormat="false" ht="13.8" hidden="false" customHeight="true" outlineLevel="0" collapsed="false">
      <c r="A70" s="32" t="s">
        <v>58</v>
      </c>
      <c r="B70" s="24" t="n">
        <f aca="false">5146.87+3905.06+3606.94+876.3+1051.56+10058.03+18001.33+30041.41+4031.93+18070+110.98+132.2+3308.21+4410.95+6616.42+215.95+39295.5+548.34+700.12+190.76+6776.25+25125.36+19600+93+164+87+246.99+70+367969.5+2340+7623.55+87.75+61647.56+670.49+39612.44+97+62449.92+100514.38+17244.93+83483.4+10164.38+52240.37+20414.88+41294+17638.2+5421+44000+11684.4+13531+14230.12+44000+41294+7038.75+18770.5+58187+56310+16893+83526.5+41294+44000+39754+14077.5+8446.5+14992.82+5439.38+6443.32+1501.6+1877+28155+63818+538.7+120128.63+39702.35+3905.06+3276+4073.12+1009.9+45175+3198.39+490+44312.16+36429.12+9647.78+119262+11880+116730.63+22928.4+7733.96+10800+28221.12+14190.12+5067.9+11712.48+35137.44+10800+3903.12+9563.82+3198.4+655.9+9025+4720.65+15657.98+1667.09+665+3390.37+3049+2343.31+9415.83+936.29+936.29+3576.71+1200+35124.52+2889.38+5457.45+6755+8685+701.04+10058.03+18001.33+230.85+755.25</f>
        <v>2641572.47</v>
      </c>
      <c r="C70" s="4"/>
      <c r="D70" s="2"/>
      <c r="E70" s="2"/>
    </row>
    <row r="71" customFormat="false" ht="13.8" hidden="false" customHeight="true" outlineLevel="0" collapsed="false">
      <c r="A71" s="32" t="s">
        <v>59</v>
      </c>
      <c r="B71" s="24" t="n">
        <f aca="false">723.2+4643.75+768.52+3868.9+4400+2045.07+422.41+1724.4+1192.32+2878.8+11616.64+22540.48+7207.4+1010.46+679.2+2119+198+441.3+1747+3050.77+5967+880+9070.57+9184.57+1053.2+694.66+1650+855.02+1645+1051.6+4502.5+2299.2+10609.95+888+672+1804.8+2656.6+400.74+987+3522.48+46840.72+593.29+8390.07+1970.3+596.9+2527.2+664.02+1826.12+3410.97+977.04+729+124.95+2900+1471.8+7937.55+1341.44+1625.25+1904.7+2089+1400+329.3+329.3+329.3+4179.51+840.65+1062.5+2380+10860+13445+350+198+516.6+1282.92+273.8+303.4+303.4+4251.7+17000+8630.43+360+2370+620+648.36+344.84+410.52+411.21+411.21+3000+3600+12800+3600+2600+1901.76+620</f>
        <v>323556.54</v>
      </c>
      <c r="C71" s="4"/>
      <c r="D71" s="2"/>
      <c r="E71" s="2"/>
    </row>
    <row r="72" customFormat="false" ht="13.8" hidden="false" customHeight="true" outlineLevel="0" collapsed="false">
      <c r="A72" s="30" t="s">
        <v>60</v>
      </c>
      <c r="B72" s="24" t="n">
        <v>0</v>
      </c>
      <c r="C72" s="4"/>
      <c r="D72" s="2"/>
      <c r="E72" s="2"/>
    </row>
    <row r="73" customFormat="false" ht="13.8" hidden="false" customHeight="true" outlineLevel="0" collapsed="false">
      <c r="A73" s="30" t="s">
        <v>61</v>
      </c>
      <c r="B73" s="24" t="n">
        <f aca="false">34482.07+146.8+198.91</f>
        <v>34827.78</v>
      </c>
      <c r="C73" s="4"/>
      <c r="D73" s="2"/>
      <c r="E73" s="2"/>
    </row>
    <row r="74" customFormat="false" ht="13.8" hidden="false" customHeight="true" outlineLevel="0" collapsed="false">
      <c r="A74" s="30" t="s">
        <v>62</v>
      </c>
      <c r="B74" s="24" t="n">
        <f aca="false">B75+B76</f>
        <v>192045.12</v>
      </c>
      <c r="C74" s="4"/>
      <c r="D74" s="2"/>
      <c r="E74" s="2"/>
    </row>
    <row r="75" customFormat="false" ht="13.8" hidden="false" customHeight="true" outlineLevel="0" collapsed="false">
      <c r="A75" s="41" t="s">
        <v>63</v>
      </c>
      <c r="B75" s="28" t="n">
        <f aca="false">176843.73</f>
        <v>176843.73</v>
      </c>
      <c r="C75" s="4"/>
      <c r="D75" s="2"/>
      <c r="E75" s="2"/>
    </row>
    <row r="76" customFormat="false" ht="13.8" hidden="false" customHeight="true" outlineLevel="0" collapsed="false">
      <c r="A76" s="41" t="s">
        <v>64</v>
      </c>
      <c r="B76" s="28" t="n">
        <f aca="false">1628.35+6088.3+1170.69+5909.33+404.72</f>
        <v>15201.39</v>
      </c>
      <c r="C76" s="4"/>
      <c r="D76" s="2"/>
      <c r="E76" s="2"/>
    </row>
    <row r="77" customFormat="false" ht="23.85" hidden="false" customHeight="false" outlineLevel="0" collapsed="false">
      <c r="A77" s="30" t="s">
        <v>65</v>
      </c>
      <c r="B77" s="24" t="n">
        <v>0</v>
      </c>
      <c r="C77" s="4"/>
      <c r="D77" s="3"/>
      <c r="E77" s="4"/>
      <c r="F77" s="2"/>
    </row>
    <row r="78" customFormat="false" ht="13.8" hidden="false" customHeight="true" outlineLevel="0" collapsed="false">
      <c r="A78" s="30" t="s">
        <v>66</v>
      </c>
      <c r="B78" s="24" t="n">
        <f aca="false">SUM(B79:B83)</f>
        <v>560000</v>
      </c>
      <c r="C78" s="4"/>
      <c r="D78" s="3"/>
      <c r="E78" s="4"/>
      <c r="F78" s="2"/>
    </row>
    <row r="79" customFormat="false" ht="13.8" hidden="false" customHeight="true" outlineLevel="0" collapsed="false">
      <c r="A79" s="41" t="s">
        <v>67</v>
      </c>
      <c r="B79" s="28" t="n">
        <v>0</v>
      </c>
      <c r="C79" s="4"/>
      <c r="D79" s="3"/>
      <c r="E79" s="4"/>
      <c r="F79" s="2"/>
    </row>
    <row r="80" customFormat="false" ht="13.8" hidden="false" customHeight="true" outlineLevel="0" collapsed="false">
      <c r="A80" s="41" t="s">
        <v>68</v>
      </c>
      <c r="B80" s="28" t="n">
        <v>0</v>
      </c>
      <c r="C80" s="4"/>
      <c r="D80" s="3"/>
      <c r="E80" s="4"/>
      <c r="F80" s="2"/>
    </row>
    <row r="81" customFormat="false" ht="13.8" hidden="false" customHeight="true" outlineLevel="0" collapsed="false">
      <c r="A81" s="41" t="s">
        <v>69</v>
      </c>
      <c r="B81" s="28" t="n">
        <v>0</v>
      </c>
      <c r="C81" s="4"/>
      <c r="D81" s="3"/>
      <c r="E81" s="4"/>
      <c r="F81" s="2"/>
    </row>
    <row r="82" customFormat="false" ht="13.8" hidden="false" customHeight="true" outlineLevel="0" collapsed="false">
      <c r="A82" s="41" t="s">
        <v>70</v>
      </c>
      <c r="B82" s="28" t="n">
        <v>0</v>
      </c>
      <c r="C82" s="4"/>
      <c r="D82" s="3"/>
      <c r="E82" s="4"/>
      <c r="F82" s="2"/>
    </row>
    <row r="83" customFormat="false" ht="13.8" hidden="false" customHeight="true" outlineLevel="0" collapsed="false">
      <c r="A83" s="41" t="s">
        <v>71</v>
      </c>
      <c r="B83" s="28" t="n">
        <v>560000</v>
      </c>
      <c r="C83" s="4"/>
      <c r="D83" s="3"/>
      <c r="E83" s="4"/>
      <c r="F83" s="2"/>
    </row>
    <row r="84" customFormat="false" ht="26.5" hidden="false" customHeight="true" outlineLevel="0" collapsed="false">
      <c r="A84" s="42" t="s">
        <v>72</v>
      </c>
      <c r="B84" s="24" t="n">
        <f aca="false">SUM(B69+B70+B71+B72+B73+B74+B77+B78)</f>
        <v>4968113.87</v>
      </c>
      <c r="C84" s="2"/>
      <c r="D84" s="3"/>
      <c r="E84" s="4"/>
    </row>
    <row r="85" customFormat="false" ht="13.8" hidden="false" customHeight="true" outlineLevel="0" collapsed="false">
      <c r="A85" s="32"/>
      <c r="B85" s="26"/>
      <c r="C85" s="14"/>
      <c r="D85" s="3"/>
      <c r="E85" s="4"/>
      <c r="F85" s="2"/>
    </row>
    <row r="86" customFormat="false" ht="13.8" hidden="false" customHeight="true" outlineLevel="0" collapsed="false">
      <c r="A86" s="37" t="s">
        <v>73</v>
      </c>
      <c r="B86" s="40"/>
      <c r="C86" s="14"/>
      <c r="D86" s="3"/>
      <c r="E86" s="4"/>
      <c r="F86" s="2"/>
    </row>
    <row r="87" customFormat="false" ht="13.8" hidden="false" customHeight="true" outlineLevel="0" collapsed="false">
      <c r="A87" s="41" t="s">
        <v>74</v>
      </c>
      <c r="B87" s="26" t="n">
        <v>0</v>
      </c>
      <c r="C87" s="14"/>
      <c r="D87" s="3"/>
      <c r="E87" s="4"/>
      <c r="F87" s="2"/>
    </row>
    <row r="88" customFormat="false" ht="13.8" hidden="false" customHeight="true" outlineLevel="0" collapsed="false">
      <c r="A88" s="41" t="s">
        <v>75</v>
      </c>
      <c r="B88" s="26" t="n">
        <v>0</v>
      </c>
      <c r="C88" s="14"/>
      <c r="D88" s="3"/>
      <c r="E88" s="4"/>
      <c r="F88" s="2"/>
    </row>
    <row r="89" customFormat="false" ht="13.8" hidden="false" customHeight="true" outlineLevel="0" collapsed="false">
      <c r="A89" s="41" t="s">
        <v>76</v>
      </c>
      <c r="B89" s="26" t="n">
        <v>0</v>
      </c>
      <c r="C89" s="14"/>
      <c r="D89" s="3"/>
      <c r="E89" s="4"/>
      <c r="F89" s="2"/>
    </row>
    <row r="90" customFormat="false" ht="13.8" hidden="false" customHeight="true" outlineLevel="0" collapsed="false">
      <c r="A90" s="41" t="s">
        <v>77</v>
      </c>
      <c r="B90" s="26" t="n">
        <v>0</v>
      </c>
      <c r="C90" s="13"/>
      <c r="D90" s="3"/>
      <c r="E90" s="4"/>
      <c r="F90" s="2"/>
    </row>
    <row r="91" customFormat="false" ht="14.25" hidden="false" customHeight="true" outlineLevel="0" collapsed="false">
      <c r="A91" s="32" t="s">
        <v>78</v>
      </c>
      <c r="B91" s="24" t="n">
        <f aca="false">B87+B88+B89+B90</f>
        <v>0</v>
      </c>
      <c r="C91" s="13"/>
      <c r="D91" s="3"/>
      <c r="E91" s="4"/>
      <c r="F91" s="2"/>
    </row>
    <row r="92" customFormat="false" ht="13.8" hidden="false" customHeight="true" outlineLevel="0" collapsed="false">
      <c r="A92" s="32" t="s">
        <v>79</v>
      </c>
      <c r="B92" s="24" t="n">
        <f aca="false">B84+B91</f>
        <v>4968113.87</v>
      </c>
      <c r="C92" s="13"/>
      <c r="D92" s="3"/>
      <c r="E92" s="4"/>
      <c r="F92" s="2"/>
    </row>
    <row r="93" customFormat="false" ht="13.8" hidden="false" customHeight="true" outlineLevel="0" collapsed="false">
      <c r="A93" s="32"/>
      <c r="B93" s="28"/>
      <c r="C93" s="13"/>
      <c r="D93" s="3"/>
      <c r="E93" s="4"/>
      <c r="F93" s="2"/>
    </row>
    <row r="94" customFormat="false" ht="13.8" hidden="false" customHeight="true" outlineLevel="0" collapsed="false">
      <c r="A94" s="37" t="s">
        <v>80</v>
      </c>
      <c r="B94" s="38"/>
      <c r="C94" s="14"/>
      <c r="D94" s="3"/>
      <c r="E94" s="4"/>
      <c r="F94" s="2"/>
    </row>
    <row r="95" customFormat="false" ht="13.8" hidden="false" customHeight="true" outlineLevel="0" collapsed="false">
      <c r="A95" s="41" t="s">
        <v>81</v>
      </c>
      <c r="B95" s="24" t="n">
        <v>0</v>
      </c>
      <c r="C95" s="3"/>
      <c r="D95" s="2"/>
      <c r="E95" s="4"/>
      <c r="F95" s="2"/>
    </row>
    <row r="96" customFormat="false" ht="13.8" hidden="false" customHeight="true" outlineLevel="0" collapsed="false">
      <c r="A96" s="41" t="s">
        <v>82</v>
      </c>
      <c r="B96" s="43" t="n">
        <v>0</v>
      </c>
      <c r="C96" s="3"/>
      <c r="D96" s="2"/>
      <c r="E96" s="4"/>
      <c r="F96" s="2"/>
    </row>
    <row r="97" customFormat="false" ht="13.8" hidden="false" customHeight="true" outlineLevel="0" collapsed="false">
      <c r="A97" s="32" t="s">
        <v>83</v>
      </c>
      <c r="B97" s="43" t="n">
        <f aca="false">B95+B96</f>
        <v>0</v>
      </c>
      <c r="C97" s="19"/>
      <c r="D97" s="4"/>
      <c r="E97" s="2"/>
      <c r="F97" s="4"/>
    </row>
    <row r="98" customFormat="false" ht="13.8" hidden="false" customHeight="true" outlineLevel="0" collapsed="false">
      <c r="A98" s="8"/>
      <c r="B98" s="8"/>
      <c r="C98" s="14"/>
      <c r="D98" s="4"/>
      <c r="F98" s="2"/>
    </row>
    <row r="99" customFormat="false" ht="13.8" hidden="false" customHeight="true" outlineLevel="0" collapsed="false">
      <c r="A99" s="20" t="s">
        <v>84</v>
      </c>
      <c r="B99" s="38"/>
      <c r="C99" s="14"/>
      <c r="D99" s="4"/>
      <c r="F99" s="2"/>
    </row>
    <row r="100" customFormat="false" ht="13.8" hidden="false" customHeight="true" outlineLevel="0" collapsed="false">
      <c r="A100" s="23" t="s">
        <v>85</v>
      </c>
      <c r="B100" s="24" t="n">
        <v>0</v>
      </c>
      <c r="C100" s="14"/>
      <c r="D100" s="3"/>
      <c r="E100" s="4"/>
      <c r="F100" s="2"/>
    </row>
    <row r="101" customFormat="false" ht="14.9" hidden="false" customHeight="true" outlineLevel="0" collapsed="false">
      <c r="A101" s="23" t="s">
        <v>86</v>
      </c>
      <c r="B101" s="24" t="n">
        <f aca="false">SUM(B102:B103)</f>
        <v>9.31322574615479E-010</v>
      </c>
      <c r="C101" s="14"/>
      <c r="D101" s="4"/>
      <c r="E101" s="2"/>
      <c r="F101" s="4"/>
    </row>
    <row r="102" customFormat="false" ht="14.9" hidden="false" customHeight="true" outlineLevel="0" collapsed="false">
      <c r="A102" s="25" t="s">
        <v>87</v>
      </c>
      <c r="B102" s="26" t="n">
        <f aca="false">B27+B36+B38+B44-B84-B62+B55</f>
        <v>9.31322574615479E-010</v>
      </c>
      <c r="C102" s="14"/>
      <c r="D102" s="3"/>
      <c r="E102" s="4"/>
    </row>
    <row r="103" customFormat="false" ht="13.8" hidden="false" customHeight="true" outlineLevel="0" collapsed="false">
      <c r="A103" s="25" t="s">
        <v>88</v>
      </c>
      <c r="B103" s="26" t="n">
        <v>0</v>
      </c>
      <c r="C103" s="14"/>
      <c r="D103" s="3"/>
      <c r="E103" s="4"/>
      <c r="F103" s="2"/>
    </row>
    <row r="104" customFormat="false" ht="13.8" hidden="false" customHeight="true" outlineLevel="0" collapsed="false">
      <c r="A104" s="23" t="s">
        <v>89</v>
      </c>
      <c r="B104" s="24" t="n">
        <f aca="false">SUM(B105:B106)</f>
        <v>1780344.85</v>
      </c>
      <c r="C104" s="14"/>
      <c r="D104" s="3"/>
      <c r="E104" s="4"/>
    </row>
    <row r="105" customFormat="false" ht="13.8" hidden="false" customHeight="true" outlineLevel="0" collapsed="false">
      <c r="A105" s="25" t="s">
        <v>90</v>
      </c>
      <c r="B105" s="26" t="n">
        <f aca="false">B30+B41+B62-B55</f>
        <v>299123.65</v>
      </c>
      <c r="C105" s="14"/>
      <c r="D105" s="3"/>
      <c r="E105" s="4"/>
    </row>
    <row r="106" customFormat="false" ht="13.8" hidden="false" customHeight="true" outlineLevel="0" collapsed="false">
      <c r="A106" s="25" t="s">
        <v>91</v>
      </c>
      <c r="B106" s="26" t="n">
        <f aca="false">B31+B37+B42-B38</f>
        <v>1481221.2</v>
      </c>
      <c r="C106" s="14"/>
      <c r="D106" s="3"/>
      <c r="E106" s="4"/>
      <c r="F106" s="2"/>
    </row>
    <row r="107" customFormat="false" ht="13.8" hidden="false" customHeight="true" outlineLevel="0" collapsed="false">
      <c r="A107" s="32" t="s">
        <v>92</v>
      </c>
      <c r="B107" s="24" t="n">
        <f aca="false">(B32+B51)-(B92+B97)-B114-B56</f>
        <v>1780344.85</v>
      </c>
      <c r="C107" s="3"/>
      <c r="D107" s="33"/>
      <c r="E107" s="4"/>
      <c r="F107" s="2"/>
    </row>
    <row r="108" customFormat="false" ht="13.8" hidden="false" customHeight="true" outlineLevel="0" collapsed="false">
      <c r="A108" s="0" t="s">
        <v>93</v>
      </c>
      <c r="B108" s="28"/>
      <c r="C108" s="3"/>
      <c r="D108" s="33"/>
      <c r="E108" s="4"/>
      <c r="F108" s="2"/>
    </row>
    <row r="109" customFormat="false" ht="13.8" hidden="false" customHeight="true" outlineLevel="0" collapsed="false">
      <c r="A109" s="44" t="s">
        <v>94</v>
      </c>
      <c r="B109" s="45"/>
      <c r="C109" s="3"/>
      <c r="D109" s="2"/>
      <c r="E109" s="4"/>
      <c r="F109" s="2"/>
    </row>
    <row r="110" customFormat="false" ht="13.8" hidden="false" customHeight="true" outlineLevel="0" collapsed="false">
      <c r="A110" s="46" t="s">
        <v>95</v>
      </c>
      <c r="B110" s="24" t="n">
        <v>0</v>
      </c>
      <c r="C110" s="3"/>
      <c r="D110" s="2"/>
      <c r="E110" s="4"/>
      <c r="F110" s="2"/>
    </row>
    <row r="111" customFormat="false" ht="13.8" hidden="false" customHeight="true" outlineLevel="0" collapsed="false">
      <c r="A111" s="46" t="s">
        <v>96</v>
      </c>
      <c r="B111" s="24" t="n">
        <v>0</v>
      </c>
      <c r="C111" s="3"/>
      <c r="D111" s="2"/>
      <c r="E111" s="4"/>
    </row>
    <row r="112" customFormat="false" ht="13.8" hidden="false" customHeight="true" outlineLevel="0" collapsed="false">
      <c r="A112" s="46" t="s">
        <v>97</v>
      </c>
      <c r="B112" s="24" t="n">
        <v>0</v>
      </c>
      <c r="C112" s="4"/>
      <c r="D112" s="3"/>
      <c r="E112" s="4"/>
      <c r="F112" s="2"/>
    </row>
    <row r="113" customFormat="false" ht="13.8" hidden="false" customHeight="true" outlineLevel="0" collapsed="false">
      <c r="A113" s="46" t="s">
        <v>98</v>
      </c>
      <c r="B113" s="24" t="n">
        <v>0</v>
      </c>
      <c r="C113" s="4"/>
      <c r="D113" s="3"/>
      <c r="E113" s="4"/>
      <c r="F113" s="2"/>
    </row>
    <row r="114" customFormat="false" ht="13.8" hidden="false" customHeight="true" outlineLevel="0" collapsed="false">
      <c r="A114" s="44" t="s">
        <v>99</v>
      </c>
      <c r="B114" s="40" t="n">
        <f aca="false">B110+B111+B112+B113</f>
        <v>0</v>
      </c>
      <c r="C114" s="4"/>
      <c r="D114" s="3"/>
      <c r="E114" s="4"/>
      <c r="F114" s="2"/>
    </row>
    <row r="115" customFormat="false" ht="13.8" hidden="false" customHeight="true" outlineLevel="0" collapsed="false">
      <c r="A115" s="47" t="s">
        <v>100</v>
      </c>
      <c r="B115" s="48"/>
      <c r="C115" s="4"/>
      <c r="D115" s="3"/>
      <c r="E115" s="4"/>
      <c r="F115" s="2"/>
    </row>
    <row r="116" customFormat="false" ht="79.8" hidden="false" customHeight="true" outlineLevel="0" collapsed="false">
      <c r="A116" s="47" t="s">
        <v>101</v>
      </c>
      <c r="B116" s="48"/>
      <c r="C116" s="4"/>
      <c r="D116" s="3"/>
      <c r="E116" s="4"/>
      <c r="F116" s="2"/>
    </row>
    <row r="117" customFormat="false" ht="13.8" hidden="false" customHeight="true" outlineLevel="0" collapsed="false">
      <c r="A117" s="49"/>
      <c r="B117" s="50"/>
      <c r="C117" s="4"/>
      <c r="D117" s="3"/>
      <c r="E117" s="4"/>
      <c r="F117" s="2"/>
    </row>
    <row r="118" customFormat="false" ht="13.8" hidden="false" customHeight="true" outlineLevel="0" collapsed="false">
      <c r="A118" s="49"/>
      <c r="B118" s="50"/>
      <c r="C118" s="4"/>
      <c r="D118" s="3"/>
      <c r="E118" s="4"/>
      <c r="F118" s="2"/>
    </row>
    <row r="119" customFormat="false" ht="13.8" hidden="false" customHeight="true" outlineLevel="0" collapsed="false">
      <c r="A119" s="49"/>
      <c r="B119" s="50"/>
      <c r="C119" s="4"/>
      <c r="D119" s="3"/>
      <c r="E119" s="4"/>
      <c r="F119" s="2"/>
    </row>
    <row r="120" customFormat="false" ht="13.8" hidden="false" customHeight="true" outlineLevel="0" collapsed="false">
      <c r="A120" s="49"/>
      <c r="B120" s="50"/>
      <c r="C120" s="4"/>
      <c r="D120" s="3"/>
      <c r="E120" s="4"/>
      <c r="F120" s="2"/>
    </row>
    <row r="121" customFormat="false" ht="13.8" hidden="false" customHeight="true" outlineLevel="0" collapsed="false">
      <c r="A121" s="49"/>
      <c r="B121" s="50"/>
      <c r="C121" s="4"/>
      <c r="D121" s="3"/>
      <c r="E121" s="4"/>
      <c r="F121" s="2"/>
    </row>
    <row r="122" customFormat="false" ht="13.8" hidden="false" customHeight="true" outlineLevel="0" collapsed="false">
      <c r="A122" s="49"/>
      <c r="B122" s="50"/>
      <c r="C122" s="4"/>
      <c r="D122" s="3"/>
      <c r="E122" s="4"/>
      <c r="F122" s="2"/>
    </row>
    <row r="123" customFormat="false" ht="13.8" hidden="false" customHeight="true" outlineLevel="0" collapsed="false">
      <c r="A123" s="0" t="s">
        <v>102</v>
      </c>
      <c r="B123" s="51" t="s">
        <v>103</v>
      </c>
      <c r="C123" s="4"/>
      <c r="D123" s="3"/>
      <c r="E123" s="4"/>
      <c r="F123" s="2"/>
    </row>
    <row r="124" customFormat="false" ht="12.8" hidden="false" customHeight="true" outlineLevel="0" collapsed="false">
      <c r="A124" s="0" t="s">
        <v>104</v>
      </c>
      <c r="B124" s="3"/>
      <c r="C124" s="4"/>
      <c r="D124" s="3"/>
      <c r="E124" s="4"/>
      <c r="F124" s="2"/>
    </row>
    <row r="125" customFormat="false" ht="12.8" hidden="false" customHeight="true" outlineLevel="0" collapsed="false">
      <c r="A125" s="0" t="s">
        <v>105</v>
      </c>
      <c r="B125" s="3"/>
      <c r="C125" s="4"/>
      <c r="D125" s="3"/>
      <c r="E125" s="4"/>
      <c r="F125" s="2"/>
    </row>
    <row r="126" customFormat="false" ht="12.8" hidden="false" customHeight="true" outlineLevel="0" collapsed="false">
      <c r="A126" s="52"/>
      <c r="B126" s="2"/>
      <c r="C126" s="2"/>
      <c r="D126" s="3"/>
      <c r="E126" s="4"/>
      <c r="F126" s="2"/>
    </row>
    <row r="127" customFormat="false" ht="12.6" hidden="false" customHeight="true" outlineLevel="0" collapsed="false">
      <c r="B127" s="2"/>
      <c r="C127" s="2"/>
    </row>
    <row r="128" customFormat="false" ht="12.75" hidden="false" customHeight="true" outlineLevel="0" collapsed="false">
      <c r="B128" s="2"/>
      <c r="C128" s="2"/>
    </row>
    <row r="129" customFormat="false" ht="12.65" hidden="false" customHeight="true" outlineLevel="0" collapsed="false">
      <c r="B129" s="2"/>
    </row>
    <row r="130" customFormat="false" ht="12.75" hidden="false" customHeight="true" outlineLevel="0" collapsed="false">
      <c r="B130" s="2"/>
    </row>
    <row r="131" customFormat="false" ht="12.8" hidden="false" customHeight="true" outlineLevel="0" collapsed="false">
      <c r="A131" s="52"/>
      <c r="B131" s="4"/>
      <c r="C131" s="2"/>
      <c r="D131" s="3"/>
      <c r="E131" s="4"/>
      <c r="F131" s="2"/>
    </row>
    <row r="132" customFormat="false" ht="12.6" hidden="false" customHeight="true" outlineLevel="0" collapsed="false">
      <c r="B132" s="2"/>
      <c r="C132" s="2"/>
    </row>
    <row r="133" customFormat="false" ht="12.75" hidden="false" customHeight="true" outlineLevel="0" collapsed="false">
      <c r="B133" s="2"/>
      <c r="C133" s="2"/>
    </row>
    <row r="134" customFormat="false" ht="12.65" hidden="false" customHeight="true" outlineLevel="0" collapsed="false">
      <c r="B134" s="2"/>
    </row>
    <row r="135" customFormat="false" ht="12.75" hidden="false" customHeight="true" outlineLevel="0" collapsed="false">
      <c r="B135" s="2"/>
    </row>
    <row r="136" customFormat="false" ht="15" hidden="false" customHeight="true" outlineLevel="0" collapsed="false"/>
  </sheetData>
  <mergeCells count="10">
    <mergeCell ref="A1:B1"/>
    <mergeCell ref="A2:B7"/>
    <mergeCell ref="A8:B9"/>
    <mergeCell ref="A10:B10"/>
    <mergeCell ref="A12:B12"/>
    <mergeCell ref="A14:B14"/>
    <mergeCell ref="A21:B21"/>
    <mergeCell ref="A22:A23"/>
    <mergeCell ref="B22:B23"/>
    <mergeCell ref="A98:B98"/>
  </mergeCells>
  <printOptions headings="false" gridLines="false" gridLinesSet="true" horizontalCentered="true" verticalCentered="true"/>
  <pageMargins left="0.196527777777778" right="0.196527777777778" top="0.196527777777778" bottom="0.196527777777778" header="0.196527777777778" footer="0.196527777777778"/>
  <pageSetup paperSize="9" scale="100" fitToWidth="1" fitToHeight="2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2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2026-06-01T10:03:29Z</cp:lastPrinted>
  <dcterms:modified xsi:type="dcterms:W3CDTF">2026-06-01T12:57:06Z</dcterms:modified>
  <cp:revision>9</cp:revision>
  <dc:subject/>
  <dc:title/>
</cp:coreProperties>
</file>